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erwer\wspolny\skanyrp\WSPOLNY\DALBOROWICE - FDS\przetarg\drogowa\"/>
    </mc:Choice>
  </mc:AlternateContent>
  <xr:revisionPtr revIDLastSave="0" documentId="8_{E3C29D60-7B92-44B1-AFC5-69E5F8E3D617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Przedmiar" sheetId="5" r:id="rId1"/>
  </sheets>
  <definedNames>
    <definedName name="_C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7" i="5" l="1"/>
  <c r="E76" i="5"/>
  <c r="E69" i="5"/>
  <c r="E64" i="5"/>
  <c r="E53" i="5"/>
  <c r="E49" i="5"/>
  <c r="E45" i="5"/>
  <c r="E42" i="5"/>
  <c r="E41" i="5"/>
  <c r="E39" i="5"/>
  <c r="E35" i="5"/>
  <c r="E33" i="5"/>
  <c r="E32" i="5"/>
  <c r="E31" i="5"/>
  <c r="E25" i="5"/>
  <c r="E24" i="5"/>
  <c r="E23" i="5"/>
  <c r="E22" i="5"/>
  <c r="E11" i="5"/>
</calcChain>
</file>

<file path=xl/sharedStrings.xml><?xml version="1.0" encoding="utf-8"?>
<sst xmlns="http://schemas.openxmlformats.org/spreadsheetml/2006/main" count="309" uniqueCount="202">
  <si>
    <t>05.00.00</t>
  </si>
  <si>
    <t>BRANŻA DROGOWA</t>
  </si>
  <si>
    <t>PODBUDOWY</t>
  </si>
  <si>
    <t>3</t>
  </si>
  <si>
    <t xml:space="preserve">Ilość </t>
  </si>
  <si>
    <t>D 05.01.02
45233000-9</t>
  </si>
  <si>
    <t>NAWIERZCHNIE</t>
  </si>
  <si>
    <t>Lp.</t>
  </si>
  <si>
    <t>D 01.00.00</t>
  </si>
  <si>
    <t>*</t>
  </si>
  <si>
    <t>km</t>
  </si>
  <si>
    <t>szt.</t>
  </si>
  <si>
    <t>D 01.02.02
45112000-5</t>
  </si>
  <si>
    <t>m</t>
  </si>
  <si>
    <t>D 01.01.01
45233000-9</t>
  </si>
  <si>
    <t>D 04.03.01
45233000-9</t>
  </si>
  <si>
    <t>ROBOTY PRZYGOTOWAWCZE</t>
  </si>
  <si>
    <t>Nazwa zadania:</t>
  </si>
  <si>
    <t>D 04.00.00</t>
  </si>
  <si>
    <t xml:space="preserve"> PRZEDMIAR ROBÓT</t>
  </si>
  <si>
    <t xml:space="preserve">Skropienie warstw konstrukcyjnych emulsją asfaltową                                                                     </t>
  </si>
  <si>
    <r>
      <t>m</t>
    </r>
    <r>
      <rPr>
        <vertAlign val="superscript"/>
        <sz val="11"/>
        <rFont val="Times New Roman"/>
        <family val="1"/>
        <charset val="238"/>
      </rPr>
      <t>3</t>
    </r>
  </si>
  <si>
    <r>
      <t>m</t>
    </r>
    <r>
      <rPr>
        <vertAlign val="superscript"/>
        <sz val="11"/>
        <rFont val="Times New Roman"/>
        <family val="1"/>
        <charset val="238"/>
      </rPr>
      <t>2</t>
    </r>
  </si>
  <si>
    <t>A</t>
  </si>
  <si>
    <t>D 04.04.02
45233000-9</t>
  </si>
  <si>
    <t>D 01.01.01</t>
  </si>
  <si>
    <t>D 04.03.01</t>
  </si>
  <si>
    <t>D 04.05.01</t>
  </si>
  <si>
    <t>D 04.04.02</t>
  </si>
  <si>
    <t>D 05.01.02</t>
  </si>
  <si>
    <t>D 02.00.00</t>
  </si>
  <si>
    <t>ROBOTY ZIEMNE</t>
  </si>
  <si>
    <t>D 01.02.04
45111000-8</t>
  </si>
  <si>
    <t>D 02.03.01c
45112000-5</t>
  </si>
  <si>
    <t>D 03.00.00</t>
  </si>
  <si>
    <t>D 03.02.01
45231000-5</t>
  </si>
  <si>
    <t>D 03.01.01.01</t>
  </si>
  <si>
    <t>Wykonanie podbudowy z kruszywa łamanego 0/63 o gr 35 cm</t>
  </si>
  <si>
    <t>D 01.02.02.15</t>
  </si>
  <si>
    <t xml:space="preserve">Wykonanie poboczy ulepszonych z kruszywa łamanego 0-31,5mm gr. 10 cm klinowane klińcem        </t>
  </si>
  <si>
    <t>D 02.03.01</t>
  </si>
  <si>
    <t>D 05.03.05/b
45233000-9</t>
  </si>
  <si>
    <t>D.05.03.05b.26</t>
  </si>
  <si>
    <t>D 04.01.01
45233000-9</t>
  </si>
  <si>
    <t>D 04.01.01.15</t>
  </si>
  <si>
    <t>Profilowanie i zagęszczanie podłoża  w gruncie kat. II-IV pod warstwy konstrukcyjne nawierzchni</t>
  </si>
  <si>
    <t xml:space="preserve">Ulepszone podłoże z miesznaki związanej cementem  klasy Rm 2,5MPa o grubości 10 cm, wg PN-EN 14227-1 (zjazdy indywidualne) </t>
  </si>
  <si>
    <t>Ułożenie przepustów z rur PEHD o średnicy 400 mm</t>
  </si>
  <si>
    <t>D 03.02.01</t>
  </si>
  <si>
    <t>Podłoża pod kanały i obiekty z materiałów sypkich grub. 10 cm</t>
  </si>
  <si>
    <t>Wykonanie wzmocnienia ścianek czołowych przepustów brukowcem o średnicy 400 mm</t>
  </si>
  <si>
    <t>D 01.02.04.1</t>
  </si>
  <si>
    <t>Mechaniczne profilowanie rowów przydrożnych wraz z usunięcie warstwy ziemi urodzajnej (humusu) gr. 15cm  - rowy przydrożne ( z wywozem do 2 km w miejscu wzkazanym przez inwestora)</t>
  </si>
  <si>
    <t>Rozebranie opornika betonowego ( z wywozem do 2 km w miejscu wzkazanym przez inwestora)</t>
  </si>
  <si>
    <t xml:space="preserve"> Czyszczenie przepustów o rur betonowych o średnicy 800 mm</t>
  </si>
  <si>
    <t>D 06.00.00</t>
  </si>
  <si>
    <t>ROBOTY WYKOŃCZENIOWE</t>
  </si>
  <si>
    <t>D 06.01.01
45112000-5</t>
  </si>
  <si>
    <t>D 06.01.01.42</t>
  </si>
  <si>
    <t>D 08.00.00</t>
  </si>
  <si>
    <t>ELEMENTY ULIC</t>
  </si>
  <si>
    <t>D 08.01.01
45233000-9</t>
  </si>
  <si>
    <t>D 08.03.01.13</t>
  </si>
  <si>
    <t>D 08.05.01
45232000-2</t>
  </si>
  <si>
    <t>D 08.05.01.10</t>
  </si>
  <si>
    <t xml:space="preserve">Ułożenie ścieku skarpowego z elementu prefabrykowanego trapezowy          </t>
  </si>
  <si>
    <t xml:space="preserve">Ułożenie ścieku korytkowego z kostki granitowej  na podsypce cementowo - piaskowej </t>
  </si>
  <si>
    <t>D 05.03.23
45233000-9</t>
  </si>
  <si>
    <t>D 05.03.23.12</t>
  </si>
  <si>
    <t xml:space="preserve">Wykonanie podbudowy z  kruszywa łamanego 0-31,5 mm stabilizowanego mechanicznie o grubości 15 cm wg PN-S-06102 (zjazdy indywidualne)     
</t>
  </si>
  <si>
    <t>Umocnienie wylotu ścieku skarpowego brukowcem na podsypce cementowo - piaskowej</t>
  </si>
  <si>
    <t>D 04.03.01.12</t>
  </si>
  <si>
    <t xml:space="preserve">Oczyszczenie nawierzchni drogowych bitumicznych  </t>
  </si>
  <si>
    <t xml:space="preserve">„Przebudowa drogi powiatowej nr 1500 D od granicy z powiatem Nymysłowskim w kierunku Dalborowic "
</t>
  </si>
  <si>
    <t>D 02.03.01
45112000-5</t>
  </si>
  <si>
    <t>Umocnienie ścianek czołowych z brukowaca na podsypce cementowo - piaskowej</t>
  </si>
  <si>
    <t xml:space="preserve">Wykonanie nawierzchni z betonu asfaltowego AC11S z asfaltem 50/70 o grubości 4 cm wg WT-2 (2010), układana w jednej warstwie (cała nawierzchnia) </t>
  </si>
  <si>
    <t>D 05.03.11
45233000-9</t>
  </si>
  <si>
    <t>D 05.03.11.34</t>
  </si>
  <si>
    <t>Wykonanie frezowania nawierzchni asfaltowych na zimno powierzchniowo</t>
  </si>
  <si>
    <t>Ustawienie oporników  betonowych o wymiarach 12x25 cm z wykonaniem ław betonowych na podsypce cementowo-piaskowej</t>
  </si>
  <si>
    <t xml:space="preserve">Wykonanie nawierzchni – z brukowej kostki betonowej (prostokątnej) koloru czerwonego o grubości 8 cm na podsypce piaskowo-cenentowej gr. 5 cm (zjazdy indywidualne) </t>
  </si>
  <si>
    <t xml:space="preserve">Wykonanie nawierzchni – z brukowej kostki betonowej (prostokątnej) koloru szarego o grubości 6 cm na podsypce piaskowo-cenentowej gr. 5 cm (chodnik) </t>
  </si>
  <si>
    <t xml:space="preserve">Wykonanie poboczy z gruntu naturalnego o gr 10 cm     </t>
  </si>
  <si>
    <t>Wykonanie warstwy odcinającej o gr 10 cm z piasku</t>
  </si>
  <si>
    <t xml:space="preserve">Wykonanie podbudowy z  kruszywa łamanego 0-31,5 mm stabilizowanego mechanicznie o grubości 20 cm wg PN-S-06102 (poszerzenie jezdni)+ po przekopach pod kanalizację     
</t>
  </si>
  <si>
    <t xml:space="preserve">Ulepszone podłoże z miesznaki związanej cementem  klasy Rm 2,5MPa o grubości 15 cm, wg PN-EN 14227-1 (poszerzenie jezdni +po przekopach pod kanalizację   </t>
  </si>
  <si>
    <t xml:space="preserve">Wykonanie podbudowy z betonu asfaltowego AC 22 P W z asfaltem 35/50 o grubości 10 cm </t>
  </si>
  <si>
    <t>Humusowanie  poboczy ziemnych i skarp rowów   grubości 15 cm , zasianie trawy</t>
  </si>
  <si>
    <t>D 01.02.04.04</t>
  </si>
  <si>
    <t>Wywiezienie gruzu z rozbiórek  przy mechanicznym załadunku wraz z utylizacją</t>
  </si>
  <si>
    <t>ODTWORZENIE TRASY I PUNKTÓW WYSOKOŚCIOWYCH.</t>
  </si>
  <si>
    <t xml:space="preserve">                                                                                            Opis</t>
  </si>
  <si>
    <t>Jedn.obm.</t>
  </si>
  <si>
    <t>Podstawa</t>
  </si>
  <si>
    <t>Rozebranie ścieku betonowego prefabrykowanego  ( z wywozem  i utylizacją)</t>
  </si>
  <si>
    <t>Rozebranie ścianek czołowych betonowych z istniejącego przypustu drogowego ( z wywozem i utylizacją)</t>
  </si>
  <si>
    <t>m3</t>
  </si>
  <si>
    <t xml:space="preserve">Wykonanie wykopów pod krawężnik betonowy  ( z wywozem i utylizacją) </t>
  </si>
  <si>
    <t xml:space="preserve">Wykonanie wykopów pod opornik betonowy o grubości 25 cm ( z wywozem i utylizacją) </t>
  </si>
  <si>
    <t xml:space="preserve">Wykonanie wykopów pod poszerzenie o grubości 35 cm ( z wywozem do 2 km w miejsce wzkazane przez inwestora) </t>
  </si>
  <si>
    <t>1.1</t>
  </si>
  <si>
    <t>1.1.1</t>
  </si>
  <si>
    <t>1.2</t>
  </si>
  <si>
    <t>1.2.1</t>
  </si>
  <si>
    <t>1.3</t>
  </si>
  <si>
    <t>1.3.1</t>
  </si>
  <si>
    <t>1.3.2</t>
  </si>
  <si>
    <t>1.3.3</t>
  </si>
  <si>
    <t>1.3.4</t>
  </si>
  <si>
    <t>Mechaniczne rozebranie istniejącej  nawierzchani bitumicznej 6 cm pod porzerzenia o szerokości 10 cm oraz pod wykonanie  kanalizacji deszczowej ( z wywozem i utylizacją)</t>
  </si>
  <si>
    <t>Mechaniczne rozebranie podbudowy z kruszywa kamiennego pod porzerzenia oraz pod wykonanie  kanalizacji deszczowej ( z wywozem i utylizacją)</t>
  </si>
  <si>
    <t>1.3.5</t>
  </si>
  <si>
    <t>1.3.6</t>
  </si>
  <si>
    <t>2</t>
  </si>
  <si>
    <t>2.1</t>
  </si>
  <si>
    <t>2.1.1</t>
  </si>
  <si>
    <t>2.1.2</t>
  </si>
  <si>
    <t>2.1.3</t>
  </si>
  <si>
    <t>2.1.4</t>
  </si>
  <si>
    <t xml:space="preserve">Wykonanie wykopów pod zjazdy indywidualne o grubości 25 cm ( z wywozem i utylizacją) </t>
  </si>
  <si>
    <t>2.2</t>
  </si>
  <si>
    <t>3.</t>
  </si>
  <si>
    <t xml:space="preserve">ZDJĘCIE WARSTWY ZIEMI URODZAJNEJ (HUMUSU).
</t>
  </si>
  <si>
    <t xml:space="preserve">ROZBIÓRKA ELEMENTÓW DRÓG, OGRODZEŃ I PRZEPUSTÓW
</t>
  </si>
  <si>
    <t xml:space="preserve">WYKONANIE  WYKOPÓW 
</t>
  </si>
  <si>
    <t xml:space="preserve">WYKONANIE NASYPÓW.
</t>
  </si>
  <si>
    <t xml:space="preserve">WYKONANIE PRZEPUSTÓW POD ZJAZDAMI; OCZYSZCZENIE I REMONT ISTNIEJĄCYCH.
</t>
  </si>
  <si>
    <t>m2</t>
  </si>
  <si>
    <t>ODWODNIENIE KORPUSU DROGOWEGO</t>
  </si>
  <si>
    <t>3.1.</t>
  </si>
  <si>
    <t>3.1.1</t>
  </si>
  <si>
    <t>3.1.2</t>
  </si>
  <si>
    <t>3.1.3</t>
  </si>
  <si>
    <t>3.1.4</t>
  </si>
  <si>
    <t>3.1.5</t>
  </si>
  <si>
    <t xml:space="preserve">PROFILOWANIE I  ZAGĘSZCZENIE  PODŁOŻA.
</t>
  </si>
  <si>
    <t>4.</t>
  </si>
  <si>
    <t>4.1</t>
  </si>
  <si>
    <t>4.1.1</t>
  </si>
  <si>
    <t>4.2</t>
  </si>
  <si>
    <t xml:space="preserve">OCZYSZCZENIE I SKROPIENIE WARSTW KONSTRUKCYJNYCH.
</t>
  </si>
  <si>
    <t>4.2.1</t>
  </si>
  <si>
    <t>4.2.2</t>
  </si>
  <si>
    <t>4.3</t>
  </si>
  <si>
    <t xml:space="preserve">PODBUDOWA Z KRUSZYWA ŁAMANEGO STABILIZOWANEGO MECHANICZNIE.
</t>
  </si>
  <si>
    <t>4.3.1</t>
  </si>
  <si>
    <t>4.3.2</t>
  </si>
  <si>
    <t xml:space="preserve">PODBUDOWA I ULEPSZONE PODŁOŻE Z GRUNTU LUB KRUSZYWA STABILIZOWANEGO CEMENTEM
</t>
  </si>
  <si>
    <t>4.4</t>
  </si>
  <si>
    <t>4.4.1</t>
  </si>
  <si>
    <t>4.4.2</t>
  </si>
  <si>
    <t>4.4.3</t>
  </si>
  <si>
    <t xml:space="preserve">NAWIERZCHNIA  ULEPSZONA.
</t>
  </si>
  <si>
    <t>5.</t>
  </si>
  <si>
    <t xml:space="preserve">Wykonanie wyrównania nawierzchni z betonu asfaltowego AC16W z asfaltem 50/70 o średniej grubości 2 cm . </t>
  </si>
  <si>
    <r>
      <rPr>
        <u/>
        <sz val="9"/>
        <rFont val="Times New Roman CE"/>
        <charset val="238"/>
      </rPr>
      <t>NAWIERZCHNIA Z BETONU ASFALTOWEGO - WARSTWA WIĄŻĄCA</t>
    </r>
    <r>
      <rPr>
        <b/>
        <u/>
        <sz val="11"/>
        <rFont val="Times New Roman CE"/>
        <family val="1"/>
        <charset val="238"/>
      </rPr>
      <t xml:space="preserve">
</t>
    </r>
  </si>
  <si>
    <t>5.1</t>
  </si>
  <si>
    <t>5.3</t>
  </si>
  <si>
    <t>5.1.1</t>
  </si>
  <si>
    <t>5.1.2</t>
  </si>
  <si>
    <t>5.1.3</t>
  </si>
  <si>
    <t>5.2</t>
  </si>
  <si>
    <t>5.2.1</t>
  </si>
  <si>
    <t>5.2.2</t>
  </si>
  <si>
    <t xml:space="preserve">NAWIERZCHNIA Z BETONU ASFALTOWEGO - WARSTWA ŚCIERALNA.
</t>
  </si>
  <si>
    <t>5.3.1</t>
  </si>
  <si>
    <t xml:space="preserve">FREZOWANIE NAWIERZCHNI ASFALTOWYCH NA ZIMNO.
</t>
  </si>
  <si>
    <t>5.4</t>
  </si>
  <si>
    <t>5.4.1</t>
  </si>
  <si>
    <t>5.5</t>
  </si>
  <si>
    <t xml:space="preserve">NAWIERZCHNIA Z KOSTKI BRUKOWEJ BETONOWEJ.
</t>
  </si>
  <si>
    <t>5.5.1</t>
  </si>
  <si>
    <t>5.5.2</t>
  </si>
  <si>
    <t>6.</t>
  </si>
  <si>
    <t>UMOCNIENIE SKARP, ROWÓW I ŚCIEKÓW</t>
  </si>
  <si>
    <t>6.1</t>
  </si>
  <si>
    <t>6.1.2</t>
  </si>
  <si>
    <t>6.1.3</t>
  </si>
  <si>
    <t>6.1.4</t>
  </si>
  <si>
    <t>6.1.5</t>
  </si>
  <si>
    <t xml:space="preserve">KRAWĘŻNIKI BETONOWE.
</t>
  </si>
  <si>
    <t>7</t>
  </si>
  <si>
    <t>7.1</t>
  </si>
  <si>
    <t>7.1.1</t>
  </si>
  <si>
    <t>Ustawienie krawężników  betonowych o wymiarach 15x30 cm z wykonaniem ław betonowych z oporem na podsypce cementowo-piaskowej</t>
  </si>
  <si>
    <t>7.1.2</t>
  </si>
  <si>
    <t>7.2</t>
  </si>
  <si>
    <t>ŚCIEKI Z PREFABRYKOWANYCH ELEMENTÓW BETONOWYCH</t>
  </si>
  <si>
    <t xml:space="preserve">Wykonanie nawierzchni z betonu asfaltowego AC16W z asfaltem 50/70 o grubości 7 cm wg WT-2 (2010). </t>
  </si>
  <si>
    <r>
      <t xml:space="preserve">Razem dział: </t>
    </r>
    <r>
      <rPr>
        <b/>
        <sz val="11"/>
        <rFont val="Times New Roman"/>
        <family val="1"/>
        <charset val="238"/>
      </rPr>
      <t>Roboty przygotowawcze</t>
    </r>
  </si>
  <si>
    <r>
      <t>Razem:</t>
    </r>
    <r>
      <rPr>
        <b/>
        <sz val="11"/>
        <rFont val="Times New Roman"/>
        <family val="1"/>
        <charset val="238"/>
      </rPr>
      <t>Roboty ziemne</t>
    </r>
  </si>
  <si>
    <r>
      <t xml:space="preserve">Razem dział: </t>
    </r>
    <r>
      <rPr>
        <b/>
        <sz val="11"/>
        <rFont val="Times New Roman"/>
        <family val="1"/>
        <charset val="238"/>
      </rPr>
      <t>Roboty odwodnienie korpusu drogowego</t>
    </r>
  </si>
  <si>
    <r>
      <t xml:space="preserve">Razem dział: </t>
    </r>
    <r>
      <rPr>
        <b/>
        <sz val="11"/>
        <rFont val="Times New Roman"/>
        <family val="1"/>
        <charset val="238"/>
      </rPr>
      <t>Podbudowy</t>
    </r>
  </si>
  <si>
    <r>
      <t xml:space="preserve">Razem dział: </t>
    </r>
    <r>
      <rPr>
        <b/>
        <sz val="11"/>
        <rFont val="Times New Roman"/>
        <family val="1"/>
        <charset val="238"/>
      </rPr>
      <t>Nawierzchnie</t>
    </r>
  </si>
  <si>
    <r>
      <t xml:space="preserve">Razem dział: </t>
    </r>
    <r>
      <rPr>
        <b/>
        <sz val="11"/>
        <rFont val="Times New Roman"/>
        <family val="1"/>
        <charset val="238"/>
      </rPr>
      <t>Roboty wykończeniowe</t>
    </r>
  </si>
  <si>
    <r>
      <t xml:space="preserve">Razem dział: </t>
    </r>
    <r>
      <rPr>
        <b/>
        <sz val="11"/>
        <rFont val="Times New Roman"/>
        <family val="1"/>
        <charset val="238"/>
      </rPr>
      <t>Elementy ulic</t>
    </r>
  </si>
  <si>
    <t xml:space="preserve">Wykonanie robót pomiarowych przy liniowych robotach - trasa dróg w terenie równinnym                          </t>
  </si>
  <si>
    <t>Zasypanie  i ukształtowanie powierzchni za ułożonym krawężnikiem ziemią  dowiezioną z wykopów(z poszerzeń).</t>
  </si>
  <si>
    <t>7.2.1</t>
  </si>
  <si>
    <t xml:space="preserve">   AKTUALIZACJA KWIECIEŃ 2019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</si>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</sst>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5" x14ac:knownFonts="1">
    <font>
      <sz val="10"/>
      <name val="Arial CE"/>
      <charset val="238"/>
    </font>
    <font>
      <sz val="11"/>
      <name val="Times New Roman CE"/>
      <charset val="238"/>
    </font>
    <font>
      <b/>
      <sz val="9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u/>
      <sz val="11"/>
      <name val="Times New Roman CE"/>
      <family val="1"/>
      <charset val="238"/>
    </font>
    <font>
      <sz val="9"/>
      <name val="Times New Roman CE"/>
      <charset val="238"/>
    </font>
    <font>
      <sz val="11"/>
      <name val="Times New Roman"/>
      <family val="1"/>
      <charset val="238"/>
    </font>
    <font>
      <sz val="9"/>
      <name val="Times New Roman"/>
      <family val="1"/>
      <charset val="238"/>
    </font>
    <font>
      <b/>
      <sz val="12"/>
      <name val="Times New Roman CE"/>
      <family val="1"/>
      <charset val="238"/>
    </font>
    <font>
      <sz val="12"/>
      <name val="Times New Roman CE"/>
      <charset val="238"/>
    </font>
    <font>
      <b/>
      <sz val="12"/>
      <name val="Arial"/>
      <family val="2"/>
      <charset val="238"/>
    </font>
    <font>
      <b/>
      <sz val="21"/>
      <name val="Arial"/>
      <family val="2"/>
      <charset val="238"/>
    </font>
    <font>
      <b/>
      <sz val="12"/>
      <name val="Arial"/>
      <family val="2"/>
    </font>
    <font>
      <sz val="9"/>
      <name val="Arial"/>
      <family val="2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vertAlign val="superscript"/>
      <sz val="11"/>
      <name val="Times New Roman"/>
      <family val="1"/>
      <charset val="238"/>
    </font>
    <font>
      <sz val="11"/>
      <name val="Times New Roman"/>
      <family val="1"/>
    </font>
    <font>
      <sz val="11"/>
      <color rgb="FFFF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u/>
      <sz val="9"/>
      <name val="Times New Roman CE"/>
      <family val="1"/>
      <charset val="238"/>
    </font>
    <font>
      <b/>
      <u/>
      <sz val="11"/>
      <name val="Times New Roman CE"/>
      <charset val="238"/>
    </font>
    <font>
      <u/>
      <sz val="9"/>
      <name val="Times New Roman CE"/>
      <charset val="238"/>
    </font>
    <font>
      <b/>
      <sz val="21"/>
      <name val="Times New Roman"/>
      <family val="1"/>
      <charset val="238"/>
    </font>
    <font>
      <b/>
      <sz val="13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1" fontId="3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vertical="center" wrapText="1"/>
    </xf>
    <xf numFmtId="0" fontId="0" fillId="2" borderId="1" xfId="0" applyFill="1" applyBorder="1" applyAlignment="1">
      <alignment horizontal="center"/>
    </xf>
    <xf numFmtId="1" fontId="3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49" fontId="17" fillId="2" borderId="1" xfId="0" applyNumberFormat="1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 applyProtection="1">
      <alignment vertical="center" wrapText="1"/>
      <protection locked="0"/>
    </xf>
    <xf numFmtId="1" fontId="1" fillId="2" borderId="1" xfId="0" applyNumberFormat="1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 wrapText="1"/>
    </xf>
    <xf numFmtId="1" fontId="3" fillId="0" borderId="12" xfId="0" applyNumberFormat="1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49" fontId="6" fillId="0" borderId="6" xfId="0" applyNumberFormat="1" applyFont="1" applyFill="1" applyBorder="1" applyAlignment="1">
      <alignment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20" fillId="2" borderId="2" xfId="0" applyNumberFormat="1" applyFont="1" applyFill="1" applyBorder="1" applyAlignment="1">
      <alignment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20" fillId="2" borderId="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1" fontId="22" fillId="2" borderId="1" xfId="0" applyNumberFormat="1" applyFont="1" applyFill="1" applyBorder="1" applyAlignment="1">
      <alignment vertical="center" wrapText="1"/>
    </xf>
    <xf numFmtId="1" fontId="22" fillId="2" borderId="2" xfId="0" applyNumberFormat="1" applyFont="1" applyFill="1" applyBorder="1" applyAlignment="1">
      <alignment vertical="center" wrapText="1"/>
    </xf>
    <xf numFmtId="1" fontId="21" fillId="2" borderId="1" xfId="0" applyNumberFormat="1" applyFont="1" applyFill="1" applyBorder="1" applyAlignment="1">
      <alignment vertical="center" wrapText="1"/>
    </xf>
    <xf numFmtId="1" fontId="22" fillId="0" borderId="1" xfId="0" applyNumberFormat="1" applyFont="1" applyBorder="1" applyAlignment="1">
      <alignment vertical="center" wrapText="1"/>
    </xf>
    <xf numFmtId="0" fontId="6" fillId="2" borderId="6" xfId="0" applyFont="1" applyFill="1" applyBorder="1" applyAlignment="1" applyProtection="1">
      <alignment vertical="center" wrapText="1"/>
      <protection locked="0"/>
    </xf>
    <xf numFmtId="0" fontId="6" fillId="2" borderId="6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center" vertical="center" wrapText="1"/>
    </xf>
    <xf numFmtId="49" fontId="14" fillId="3" borderId="4" xfId="0" applyNumberFormat="1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49" fontId="14" fillId="3" borderId="16" xfId="0" applyNumberFormat="1" applyFont="1" applyFill="1" applyBorder="1" applyAlignment="1">
      <alignment horizontal="left" vertical="center" wrapText="1"/>
    </xf>
    <xf numFmtId="0" fontId="6" fillId="3" borderId="16" xfId="0" applyFont="1" applyFill="1" applyBorder="1" applyAlignment="1">
      <alignment horizontal="center" vertical="center" wrapText="1"/>
    </xf>
    <xf numFmtId="49" fontId="14" fillId="3" borderId="15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wrapText="1"/>
    </xf>
    <xf numFmtId="0" fontId="3" fillId="0" borderId="25" xfId="0" applyFont="1" applyBorder="1" applyAlignment="1">
      <alignment vertical="center" wrapText="1"/>
    </xf>
    <xf numFmtId="0" fontId="15" fillId="0" borderId="27" xfId="0" applyFont="1" applyBorder="1" applyAlignment="1">
      <alignment horizontal="center" vertical="center" wrapText="1"/>
    </xf>
    <xf numFmtId="4" fontId="6" fillId="3" borderId="17" xfId="0" applyNumberFormat="1" applyFont="1" applyFill="1" applyBorder="1" applyAlignment="1">
      <alignment horizontal="center" wrapText="1"/>
    </xf>
    <xf numFmtId="49" fontId="14" fillId="2" borderId="29" xfId="0" applyNumberFormat="1" applyFont="1" applyFill="1" applyBorder="1" applyAlignment="1">
      <alignment horizontal="center" vertical="center" wrapText="1"/>
    </xf>
    <xf numFmtId="4" fontId="6" fillId="2" borderId="30" xfId="0" applyNumberFormat="1" applyFont="1" applyFill="1" applyBorder="1" applyAlignment="1">
      <alignment horizontal="center" vertical="center" wrapText="1"/>
    </xf>
    <xf numFmtId="49" fontId="7" fillId="2" borderId="25" xfId="0" applyNumberFormat="1" applyFont="1" applyFill="1" applyBorder="1" applyAlignment="1">
      <alignment horizontal="center" vertical="center" wrapText="1"/>
    </xf>
    <xf numFmtId="49" fontId="14" fillId="2" borderId="25" xfId="0" applyNumberFormat="1" applyFont="1" applyFill="1" applyBorder="1" applyAlignment="1">
      <alignment horizontal="center" vertical="center" wrapText="1"/>
    </xf>
    <xf numFmtId="49" fontId="6" fillId="2" borderId="25" xfId="0" applyNumberFormat="1" applyFont="1" applyFill="1" applyBorder="1" applyAlignment="1">
      <alignment horizontal="center" vertical="center" wrapText="1"/>
    </xf>
    <xf numFmtId="49" fontId="14" fillId="2" borderId="27" xfId="0" applyNumberFormat="1" applyFont="1" applyFill="1" applyBorder="1" applyAlignment="1">
      <alignment vertical="center" wrapText="1"/>
    </xf>
    <xf numFmtId="49" fontId="6" fillId="2" borderId="32" xfId="0" applyNumberFormat="1" applyFont="1" applyFill="1" applyBorder="1" applyAlignment="1">
      <alignment horizontal="center" vertical="center" wrapText="1"/>
    </xf>
    <xf numFmtId="4" fontId="6" fillId="2" borderId="26" xfId="0" applyNumberFormat="1" applyFont="1" applyFill="1" applyBorder="1" applyAlignment="1">
      <alignment horizontal="center" vertical="center" wrapText="1"/>
    </xf>
    <xf numFmtId="49" fontId="6" fillId="2" borderId="29" xfId="0" applyNumberFormat="1" applyFont="1" applyFill="1" applyBorder="1" applyAlignment="1">
      <alignment horizontal="center" vertical="center" wrapText="1"/>
    </xf>
    <xf numFmtId="49" fontId="14" fillId="2" borderId="27" xfId="0" applyNumberFormat="1" applyFont="1" applyFill="1" applyBorder="1" applyAlignment="1">
      <alignment horizontal="center" vertical="center" wrapText="1"/>
    </xf>
    <xf numFmtId="49" fontId="14" fillId="3" borderId="34" xfId="0" applyNumberFormat="1" applyFont="1" applyFill="1" applyBorder="1" applyAlignment="1">
      <alignment horizontal="center" vertical="center" wrapText="1"/>
    </xf>
    <xf numFmtId="49" fontId="6" fillId="2" borderId="27" xfId="0" applyNumberFormat="1" applyFont="1" applyFill="1" applyBorder="1" applyAlignment="1">
      <alignment horizontal="center" vertical="center" wrapText="1"/>
    </xf>
    <xf numFmtId="49" fontId="6" fillId="0" borderId="29" xfId="0" applyNumberFormat="1" applyFon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wrapText="1"/>
    </xf>
    <xf numFmtId="0" fontId="18" fillId="4" borderId="5" xfId="0" applyFont="1" applyFill="1" applyBorder="1" applyAlignment="1">
      <alignment horizontal="center" wrapText="1"/>
    </xf>
    <xf numFmtId="49" fontId="6" fillId="2" borderId="6" xfId="0" applyNumberFormat="1" applyFont="1" applyFill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1" xfId="0" applyFont="1" applyBorder="1" applyAlignment="1">
      <alignment horizontal="center" wrapText="1"/>
    </xf>
    <xf numFmtId="49" fontId="9" fillId="0" borderId="26" xfId="0" applyNumberFormat="1" applyFont="1" applyBorder="1" applyAlignment="1">
      <alignment vertical="center" wrapText="1"/>
    </xf>
    <xf numFmtId="1" fontId="15" fillId="0" borderId="36" xfId="0" applyNumberFormat="1" applyFont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164" fontId="14" fillId="2" borderId="26" xfId="0" applyNumberFormat="1" applyFont="1" applyFill="1" applyBorder="1" applyAlignment="1">
      <alignment horizontal="right"/>
    </xf>
    <xf numFmtId="4" fontId="14" fillId="2" borderId="26" xfId="0" applyNumberFormat="1" applyFont="1" applyFill="1" applyBorder="1" applyAlignment="1">
      <alignment horizontal="right"/>
    </xf>
    <xf numFmtId="4" fontId="17" fillId="4" borderId="36" xfId="0" applyNumberFormat="1" applyFont="1" applyFill="1" applyBorder="1" applyAlignment="1">
      <alignment horizontal="center" vertical="center" wrapText="1"/>
    </xf>
    <xf numFmtId="4" fontId="6" fillId="3" borderId="17" xfId="0" applyNumberFormat="1" applyFont="1" applyFill="1" applyBorder="1" applyAlignment="1">
      <alignment horizontal="center" vertical="center" wrapText="1"/>
    </xf>
    <xf numFmtId="4" fontId="17" fillId="2" borderId="26" xfId="0" applyNumberFormat="1" applyFont="1" applyFill="1" applyBorder="1" applyAlignment="1">
      <alignment horizontal="center" vertical="center" wrapText="1"/>
    </xf>
    <xf numFmtId="4" fontId="17" fillId="4" borderId="28" xfId="0" applyNumberFormat="1" applyFont="1" applyFill="1" applyBorder="1" applyAlignment="1">
      <alignment horizontal="center" vertical="center" wrapText="1"/>
    </xf>
    <xf numFmtId="4" fontId="14" fillId="3" borderId="17" xfId="0" applyNumberFormat="1" applyFont="1" applyFill="1" applyBorder="1" applyAlignment="1">
      <alignment horizontal="center" vertical="center" wrapText="1"/>
    </xf>
    <xf numFmtId="3" fontId="17" fillId="2" borderId="30" xfId="0" applyNumberFormat="1" applyFont="1" applyFill="1" applyBorder="1" applyAlignment="1">
      <alignment horizontal="center" vertical="center" wrapText="1"/>
    </xf>
    <xf numFmtId="4" fontId="14" fillId="2" borderId="36" xfId="0" applyNumberFormat="1" applyFont="1" applyFill="1" applyBorder="1" applyAlignment="1">
      <alignment horizontal="right" wrapText="1"/>
    </xf>
    <xf numFmtId="4" fontId="14" fillId="4" borderId="36" xfId="0" applyNumberFormat="1" applyFont="1" applyFill="1" applyBorder="1" applyAlignment="1">
      <alignment horizontal="right"/>
    </xf>
    <xf numFmtId="3" fontId="6" fillId="3" borderId="17" xfId="0" applyNumberFormat="1" applyFont="1" applyFill="1" applyBorder="1" applyAlignment="1">
      <alignment horizontal="center" vertical="center" wrapText="1"/>
    </xf>
    <xf numFmtId="3" fontId="6" fillId="2" borderId="30" xfId="0" applyNumberFormat="1" applyFont="1" applyFill="1" applyBorder="1" applyAlignment="1">
      <alignment horizontal="center" vertical="center" wrapText="1"/>
    </xf>
    <xf numFmtId="3" fontId="6" fillId="2" borderId="26" xfId="0" applyNumberFormat="1" applyFont="1" applyFill="1" applyBorder="1" applyAlignment="1">
      <alignment horizontal="center" vertical="center" wrapText="1"/>
    </xf>
    <xf numFmtId="3" fontId="6" fillId="3" borderId="35" xfId="0" applyNumberFormat="1" applyFont="1" applyFill="1" applyBorder="1" applyAlignment="1">
      <alignment horizontal="center" vertical="center" wrapText="1"/>
    </xf>
    <xf numFmtId="4" fontId="14" fillId="0" borderId="26" xfId="0" applyNumberFormat="1" applyFont="1" applyBorder="1" applyAlignment="1">
      <alignment horizontal="center" vertical="center"/>
    </xf>
    <xf numFmtId="4" fontId="14" fillId="4" borderId="36" xfId="0" applyNumberFormat="1" applyFont="1" applyFill="1" applyBorder="1" applyAlignment="1"/>
    <xf numFmtId="4" fontId="14" fillId="0" borderId="26" xfId="0" applyNumberFormat="1" applyFont="1" applyBorder="1" applyAlignment="1">
      <alignment horizontal="right"/>
    </xf>
    <xf numFmtId="4" fontId="19" fillId="4" borderId="36" xfId="0" applyNumberFormat="1" applyFont="1" applyFill="1" applyBorder="1" applyAlignment="1">
      <alignment horizontal="right"/>
    </xf>
    <xf numFmtId="0" fontId="6" fillId="4" borderId="18" xfId="0" applyFont="1" applyFill="1" applyBorder="1" applyAlignment="1">
      <alignment horizontal="center" wrapText="1"/>
    </xf>
    <xf numFmtId="4" fontId="14" fillId="4" borderId="19" xfId="0" applyNumberFormat="1" applyFont="1" applyFill="1" applyBorder="1" applyAlignment="1">
      <alignment horizontal="right"/>
    </xf>
    <xf numFmtId="49" fontId="14" fillId="2" borderId="31" xfId="0" applyNumberFormat="1" applyFont="1" applyFill="1" applyBorder="1" applyAlignment="1">
      <alignment horizontal="center" vertical="center" wrapText="1"/>
    </xf>
    <xf numFmtId="1" fontId="1" fillId="2" borderId="11" xfId="0" applyNumberFormat="1" applyFont="1" applyFill="1" applyBorder="1" applyAlignment="1">
      <alignment vertical="center" wrapText="1"/>
    </xf>
    <xf numFmtId="4" fontId="6" fillId="2" borderId="36" xfId="0" applyNumberFormat="1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49" fontId="6" fillId="4" borderId="32" xfId="0" applyNumberFormat="1" applyFont="1" applyFill="1" applyBorder="1" applyAlignment="1">
      <alignment horizontal="left" vertical="center" wrapText="1"/>
    </xf>
    <xf numFmtId="49" fontId="6" fillId="4" borderId="3" xfId="0" applyNumberFormat="1" applyFont="1" applyFill="1" applyBorder="1" applyAlignment="1">
      <alignment horizontal="left" vertical="center" wrapText="1"/>
    </xf>
    <xf numFmtId="49" fontId="6" fillId="4" borderId="31" xfId="0" applyNumberFormat="1" applyFont="1" applyFill="1" applyBorder="1" applyAlignment="1">
      <alignment horizontal="left" vertical="center" wrapText="1"/>
    </xf>
    <xf numFmtId="49" fontId="6" fillId="4" borderId="10" xfId="0" applyNumberFormat="1" applyFont="1" applyFill="1" applyBorder="1" applyAlignment="1">
      <alignment horizontal="left" vertical="center" wrapText="1"/>
    </xf>
    <xf numFmtId="49" fontId="6" fillId="4" borderId="11" xfId="0" applyNumberFormat="1" applyFont="1" applyFill="1" applyBorder="1" applyAlignment="1">
      <alignment horizontal="left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6" fillId="4" borderId="33" xfId="0" applyNumberFormat="1" applyFont="1" applyFill="1" applyBorder="1" applyAlignment="1">
      <alignment horizontal="left" vertical="center" wrapText="1"/>
    </xf>
    <xf numFmtId="49" fontId="6" fillId="4" borderId="13" xfId="0" applyNumberFormat="1" applyFont="1" applyFill="1" applyBorder="1" applyAlignment="1">
      <alignment horizontal="left" vertical="center" wrapText="1"/>
    </xf>
    <xf numFmtId="49" fontId="6" fillId="4" borderId="14" xfId="0" applyNumberFormat="1" applyFont="1" applyFill="1" applyBorder="1" applyAlignment="1">
      <alignment horizontal="left" vertical="center" wrapText="1"/>
    </xf>
    <xf numFmtId="49" fontId="6" fillId="4" borderId="31" xfId="0" applyNumberFormat="1" applyFont="1" applyFill="1" applyBorder="1" applyAlignment="1">
      <alignment vertical="center" wrapText="1"/>
    </xf>
    <xf numFmtId="49" fontId="6" fillId="4" borderId="10" xfId="0" applyNumberFormat="1" applyFont="1" applyFill="1" applyBorder="1" applyAlignment="1">
      <alignment vertical="center" wrapText="1"/>
    </xf>
    <xf numFmtId="49" fontId="6" fillId="4" borderId="11" xfId="0" applyNumberFormat="1" applyFont="1" applyFill="1" applyBorder="1" applyAlignment="1">
      <alignment vertical="center" wrapText="1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49" fontId="6" fillId="4" borderId="37" xfId="0" applyNumberFormat="1" applyFont="1" applyFill="1" applyBorder="1" applyAlignment="1">
      <alignment horizontal="left" vertical="center" wrapText="1"/>
    </xf>
    <xf numFmtId="49" fontId="6" fillId="4" borderId="38" xfId="0" applyNumberFormat="1" applyFont="1" applyFill="1" applyBorder="1" applyAlignment="1">
      <alignment horizontal="left" vertical="center" wrapText="1"/>
    </xf>
    <xf numFmtId="49" fontId="6" fillId="4" borderId="39" xfId="0" applyNumberFormat="1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F2B4C-8CCC-4BB7-8502-104F8CF3ECA8}">
  <dimension ref="A1:H80"/>
  <sheetViews>
    <sheetView tabSelected="1" workbookViewId="0">
      <selection activeCell="C4" sqref="C4:E4"/>
    </sheetView>
  </sheetViews>
  <sheetFormatPr defaultRowHeight="12.75" x14ac:dyDescent="0.2"/>
  <cols>
    <col min="2" max="2" width="11.7109375" customWidth="1"/>
    <col min="3" max="3" width="45.85546875" customWidth="1"/>
    <col min="5" max="5" width="12.140625" customWidth="1"/>
  </cols>
  <sheetData>
    <row r="1" spans="1:5" ht="27" x14ac:dyDescent="0.2">
      <c r="A1" s="123" t="s">
        <v>19</v>
      </c>
      <c r="B1" s="124"/>
      <c r="C1" s="124"/>
      <c r="D1" s="124"/>
      <c r="E1" s="125"/>
    </row>
    <row r="2" spans="1:5" ht="26.25" x14ac:dyDescent="0.2">
      <c r="A2" s="100" t="s">
        <v>200</v>
      </c>
      <c r="B2" s="101"/>
      <c r="C2" s="101"/>
      <c r="D2" s="101"/>
      <c r="E2" s="102"/>
    </row>
    <row r="3" spans="1:5" ht="47.25" customHeight="1" x14ac:dyDescent="0.2">
      <c r="A3" s="114" t="s">
        <v>17</v>
      </c>
      <c r="B3" s="115"/>
      <c r="C3" s="103" t="s">
        <v>73</v>
      </c>
      <c r="D3" s="104"/>
      <c r="E3" s="105"/>
    </row>
    <row r="4" spans="1:5" ht="16.5" x14ac:dyDescent="0.2">
      <c r="A4" s="114" t="s">
        <v>23</v>
      </c>
      <c r="B4" s="116"/>
      <c r="C4" s="111" t="s">
        <v>1</v>
      </c>
      <c r="D4" s="112"/>
      <c r="E4" s="113"/>
    </row>
    <row r="5" spans="1:5" ht="31.5" x14ac:dyDescent="0.2">
      <c r="A5" s="52" t="s">
        <v>7</v>
      </c>
      <c r="B5" s="21" t="s">
        <v>94</v>
      </c>
      <c r="C5" s="21" t="s">
        <v>92</v>
      </c>
      <c r="D5" s="22" t="s">
        <v>93</v>
      </c>
      <c r="E5" s="74" t="s">
        <v>4</v>
      </c>
    </row>
    <row r="6" spans="1:5" ht="13.5" thickBot="1" x14ac:dyDescent="0.25">
      <c r="A6" s="53">
        <v>1</v>
      </c>
      <c r="B6" s="39">
        <v>2</v>
      </c>
      <c r="C6" s="40" t="s">
        <v>3</v>
      </c>
      <c r="D6" s="39">
        <v>4</v>
      </c>
      <c r="E6" s="75">
        <v>5</v>
      </c>
    </row>
    <row r="7" spans="1:5" ht="15.75" thickBot="1" x14ac:dyDescent="0.25">
      <c r="A7" s="41"/>
      <c r="B7" s="42" t="s">
        <v>8</v>
      </c>
      <c r="C7" s="43" t="s">
        <v>16</v>
      </c>
      <c r="D7" s="44" t="s">
        <v>9</v>
      </c>
      <c r="E7" s="76" t="s">
        <v>9</v>
      </c>
    </row>
    <row r="8" spans="1:5" ht="24" x14ac:dyDescent="0.2">
      <c r="A8" s="55" t="s">
        <v>101</v>
      </c>
      <c r="B8" s="24" t="s">
        <v>14</v>
      </c>
      <c r="C8" s="25" t="s">
        <v>91</v>
      </c>
      <c r="D8" s="5" t="s">
        <v>9</v>
      </c>
      <c r="E8" s="56" t="s">
        <v>9</v>
      </c>
    </row>
    <row r="9" spans="1:5" ht="37.5" customHeight="1" x14ac:dyDescent="0.25">
      <c r="A9" s="57" t="s">
        <v>102</v>
      </c>
      <c r="B9" s="28" t="s">
        <v>25</v>
      </c>
      <c r="C9" s="71" t="s">
        <v>197</v>
      </c>
      <c r="D9" s="12" t="s">
        <v>10</v>
      </c>
      <c r="E9" s="77">
        <v>1</v>
      </c>
    </row>
    <row r="10" spans="1:5" ht="24" x14ac:dyDescent="0.2">
      <c r="A10" s="58" t="s">
        <v>103</v>
      </c>
      <c r="B10" s="26" t="s">
        <v>12</v>
      </c>
      <c r="C10" s="27" t="s">
        <v>123</v>
      </c>
      <c r="D10" s="2" t="s">
        <v>9</v>
      </c>
      <c r="E10" s="62" t="s">
        <v>9</v>
      </c>
    </row>
    <row r="11" spans="1:5" ht="63" customHeight="1" x14ac:dyDescent="0.25">
      <c r="A11" s="57" t="s">
        <v>104</v>
      </c>
      <c r="B11" s="28" t="s">
        <v>38</v>
      </c>
      <c r="C11" s="71" t="s">
        <v>52</v>
      </c>
      <c r="D11" s="12" t="s">
        <v>21</v>
      </c>
      <c r="E11" s="78">
        <f>(622+293)*1.5*0.15</f>
        <v>205.875</v>
      </c>
    </row>
    <row r="12" spans="1:5" ht="38.25" customHeight="1" x14ac:dyDescent="0.2">
      <c r="A12" s="58" t="s">
        <v>105</v>
      </c>
      <c r="B12" s="26" t="s">
        <v>32</v>
      </c>
      <c r="C12" s="27" t="s">
        <v>124</v>
      </c>
      <c r="D12" s="2" t="s">
        <v>9</v>
      </c>
      <c r="E12" s="62" t="s">
        <v>9</v>
      </c>
    </row>
    <row r="13" spans="1:5" ht="30" x14ac:dyDescent="0.25">
      <c r="A13" s="59" t="s">
        <v>106</v>
      </c>
      <c r="B13" s="28" t="s">
        <v>51</v>
      </c>
      <c r="C13" s="23" t="s">
        <v>95</v>
      </c>
      <c r="D13" s="12" t="s">
        <v>13</v>
      </c>
      <c r="E13" s="78">
        <v>25</v>
      </c>
    </row>
    <row r="14" spans="1:5" ht="30" x14ac:dyDescent="0.25">
      <c r="A14" s="59" t="s">
        <v>107</v>
      </c>
      <c r="B14" s="28" t="s">
        <v>51</v>
      </c>
      <c r="C14" s="71" t="s">
        <v>53</v>
      </c>
      <c r="D14" s="12" t="s">
        <v>13</v>
      </c>
      <c r="E14" s="78">
        <v>11</v>
      </c>
    </row>
    <row r="15" spans="1:5" ht="45" x14ac:dyDescent="0.2">
      <c r="A15" s="59" t="s">
        <v>108</v>
      </c>
      <c r="B15" s="2" t="s">
        <v>51</v>
      </c>
      <c r="C15" s="71" t="s">
        <v>96</v>
      </c>
      <c r="D15" s="10" t="s">
        <v>97</v>
      </c>
      <c r="E15" s="78">
        <v>3.6</v>
      </c>
    </row>
    <row r="16" spans="1:5" ht="60" x14ac:dyDescent="0.25">
      <c r="A16" s="59" t="s">
        <v>109</v>
      </c>
      <c r="B16" s="2" t="s">
        <v>51</v>
      </c>
      <c r="C16" s="71" t="s">
        <v>110</v>
      </c>
      <c r="D16" s="10" t="s">
        <v>22</v>
      </c>
      <c r="E16" s="78">
        <v>26.1</v>
      </c>
    </row>
    <row r="17" spans="1:5" ht="45" x14ac:dyDescent="0.25">
      <c r="A17" s="59" t="s">
        <v>112</v>
      </c>
      <c r="B17" s="2" t="s">
        <v>51</v>
      </c>
      <c r="C17" s="71" t="s">
        <v>111</v>
      </c>
      <c r="D17" s="10" t="s">
        <v>22</v>
      </c>
      <c r="E17" s="78">
        <v>26.1</v>
      </c>
    </row>
    <row r="18" spans="1:5" ht="30" x14ac:dyDescent="0.2">
      <c r="A18" s="59" t="s">
        <v>113</v>
      </c>
      <c r="B18" s="2" t="s">
        <v>89</v>
      </c>
      <c r="C18" s="71" t="s">
        <v>90</v>
      </c>
      <c r="D18" s="10" t="s">
        <v>97</v>
      </c>
      <c r="E18" s="78">
        <v>23.7</v>
      </c>
    </row>
    <row r="19" spans="1:5" ht="15.75" thickBot="1" x14ac:dyDescent="0.25">
      <c r="A19" s="108" t="s">
        <v>190</v>
      </c>
      <c r="B19" s="109"/>
      <c r="C19" s="110"/>
      <c r="D19" s="49"/>
      <c r="E19" s="79"/>
    </row>
    <row r="20" spans="1:5" ht="15.75" thickBot="1" x14ac:dyDescent="0.25">
      <c r="A20" s="45" t="s">
        <v>114</v>
      </c>
      <c r="B20" s="42" t="s">
        <v>30</v>
      </c>
      <c r="C20" s="43" t="s">
        <v>31</v>
      </c>
      <c r="D20" s="44" t="s">
        <v>9</v>
      </c>
      <c r="E20" s="80" t="s">
        <v>9</v>
      </c>
    </row>
    <row r="21" spans="1:5" ht="57" x14ac:dyDescent="0.2">
      <c r="A21" s="60" t="s">
        <v>115</v>
      </c>
      <c r="B21" s="11" t="s">
        <v>33</v>
      </c>
      <c r="C21" s="30" t="s">
        <v>125</v>
      </c>
      <c r="D21" s="5" t="s">
        <v>9</v>
      </c>
      <c r="E21" s="56" t="s">
        <v>9</v>
      </c>
    </row>
    <row r="22" spans="1:5" ht="30" x14ac:dyDescent="0.25">
      <c r="A22" s="61" t="s">
        <v>116</v>
      </c>
      <c r="B22" s="6" t="s">
        <v>40</v>
      </c>
      <c r="C22" s="9" t="s">
        <v>98</v>
      </c>
      <c r="D22" s="12" t="s">
        <v>21</v>
      </c>
      <c r="E22" s="78">
        <f>405.5*0.5*0.4</f>
        <v>81.100000000000009</v>
      </c>
    </row>
    <row r="23" spans="1:5" ht="30" x14ac:dyDescent="0.25">
      <c r="A23" s="61" t="s">
        <v>117</v>
      </c>
      <c r="B23" s="6" t="s">
        <v>40</v>
      </c>
      <c r="C23" s="9" t="s">
        <v>99</v>
      </c>
      <c r="D23" s="12" t="s">
        <v>21</v>
      </c>
      <c r="E23" s="78">
        <f>(21.5*0.4*0.35)</f>
        <v>3.01</v>
      </c>
    </row>
    <row r="24" spans="1:5" ht="45" x14ac:dyDescent="0.25">
      <c r="A24" s="61" t="s">
        <v>118</v>
      </c>
      <c r="B24" s="6" t="s">
        <v>40</v>
      </c>
      <c r="C24" s="9" t="s">
        <v>100</v>
      </c>
      <c r="D24" s="12" t="s">
        <v>21</v>
      </c>
      <c r="E24" s="78">
        <f>725*0.4*0.35</f>
        <v>101.5</v>
      </c>
    </row>
    <row r="25" spans="1:5" ht="30" x14ac:dyDescent="0.25">
      <c r="A25" s="61" t="s">
        <v>119</v>
      </c>
      <c r="B25" s="6" t="s">
        <v>40</v>
      </c>
      <c r="C25" s="9" t="s">
        <v>120</v>
      </c>
      <c r="D25" s="12" t="s">
        <v>21</v>
      </c>
      <c r="E25" s="78">
        <f>(26.82+19.82+10.45+28.77+21+21+24.5+26.15+20+22.81+29.75+23.85+45.29+8.56+17.39+5.7+9.41+13.7+19.81+21.35)*0.25</f>
        <v>104.03250000000001</v>
      </c>
    </row>
    <row r="26" spans="1:5" ht="42.75" x14ac:dyDescent="0.2">
      <c r="A26" s="59"/>
      <c r="B26" s="1" t="s">
        <v>74</v>
      </c>
      <c r="C26" s="29" t="s">
        <v>126</v>
      </c>
      <c r="D26" s="7" t="s">
        <v>9</v>
      </c>
      <c r="E26" s="81" t="s">
        <v>9</v>
      </c>
    </row>
    <row r="27" spans="1:5" ht="45" x14ac:dyDescent="0.2">
      <c r="A27" s="97" t="s">
        <v>121</v>
      </c>
      <c r="B27" s="3" t="s">
        <v>40</v>
      </c>
      <c r="C27" s="98" t="s">
        <v>198</v>
      </c>
      <c r="D27" s="20" t="s">
        <v>97</v>
      </c>
      <c r="E27" s="99">
        <v>101.5</v>
      </c>
    </row>
    <row r="28" spans="1:5" ht="15.75" thickBot="1" x14ac:dyDescent="0.25">
      <c r="A28" s="106" t="s">
        <v>191</v>
      </c>
      <c r="B28" s="107"/>
      <c r="C28" s="107"/>
      <c r="D28" s="50"/>
      <c r="E28" s="82"/>
    </row>
    <row r="29" spans="1:5" ht="15" thickBot="1" x14ac:dyDescent="0.25">
      <c r="A29" s="45" t="s">
        <v>122</v>
      </c>
      <c r="B29" s="42" t="s">
        <v>34</v>
      </c>
      <c r="C29" s="43" t="s">
        <v>129</v>
      </c>
      <c r="D29" s="42" t="s">
        <v>9</v>
      </c>
      <c r="E29" s="83" t="s">
        <v>9</v>
      </c>
    </row>
    <row r="30" spans="1:5" ht="42.75" x14ac:dyDescent="0.2">
      <c r="A30" s="63" t="s">
        <v>130</v>
      </c>
      <c r="B30" s="11" t="s">
        <v>35</v>
      </c>
      <c r="C30" s="30" t="s">
        <v>127</v>
      </c>
      <c r="D30" s="46" t="s">
        <v>9</v>
      </c>
      <c r="E30" s="84" t="s">
        <v>9</v>
      </c>
    </row>
    <row r="31" spans="1:5" ht="30" x14ac:dyDescent="0.25">
      <c r="A31" s="59" t="s">
        <v>131</v>
      </c>
      <c r="B31" s="7" t="s">
        <v>36</v>
      </c>
      <c r="C31" s="13" t="s">
        <v>37</v>
      </c>
      <c r="D31" s="14" t="s">
        <v>128</v>
      </c>
      <c r="E31" s="85">
        <f>(7+6+6+6+6+6+6+6+6+6+6+6)*0.35</f>
        <v>25.549999999999997</v>
      </c>
    </row>
    <row r="32" spans="1:5" ht="30" x14ac:dyDescent="0.2">
      <c r="A32" s="59" t="s">
        <v>132</v>
      </c>
      <c r="B32" s="7" t="s">
        <v>36</v>
      </c>
      <c r="C32" s="15" t="s">
        <v>47</v>
      </c>
      <c r="D32" s="2" t="s">
        <v>13</v>
      </c>
      <c r="E32" s="78">
        <f>7+6+6+6+6+6+6+6+6+6+6+6</f>
        <v>73</v>
      </c>
    </row>
    <row r="33" spans="1:8" ht="30.75" customHeight="1" x14ac:dyDescent="0.25">
      <c r="A33" s="59" t="s">
        <v>133</v>
      </c>
      <c r="B33" s="2" t="s">
        <v>48</v>
      </c>
      <c r="C33" s="71" t="s">
        <v>49</v>
      </c>
      <c r="D33" s="12" t="s">
        <v>22</v>
      </c>
      <c r="E33" s="78">
        <f>0.8*73</f>
        <v>58.400000000000006</v>
      </c>
    </row>
    <row r="34" spans="1:8" ht="30" x14ac:dyDescent="0.25">
      <c r="A34" s="59" t="s">
        <v>134</v>
      </c>
      <c r="B34" s="7" t="s">
        <v>36</v>
      </c>
      <c r="C34" s="13" t="s">
        <v>50</v>
      </c>
      <c r="D34" s="12" t="s">
        <v>11</v>
      </c>
      <c r="E34" s="78">
        <v>24</v>
      </c>
    </row>
    <row r="35" spans="1:8" ht="30" x14ac:dyDescent="0.2">
      <c r="A35" s="59" t="s">
        <v>135</v>
      </c>
      <c r="B35" s="7" t="s">
        <v>36</v>
      </c>
      <c r="C35" s="13" t="s">
        <v>54</v>
      </c>
      <c r="D35" s="2" t="s">
        <v>13</v>
      </c>
      <c r="E35" s="78">
        <f>11.5+11.5</f>
        <v>23</v>
      </c>
    </row>
    <row r="36" spans="1:8" ht="15.75" thickBot="1" x14ac:dyDescent="0.25">
      <c r="A36" s="108" t="s">
        <v>192</v>
      </c>
      <c r="B36" s="109"/>
      <c r="C36" s="110"/>
      <c r="D36" s="68"/>
      <c r="E36" s="86"/>
    </row>
    <row r="37" spans="1:8" ht="15.75" thickBot="1" x14ac:dyDescent="0.25">
      <c r="A37" s="45" t="s">
        <v>137</v>
      </c>
      <c r="B37" s="42" t="s">
        <v>18</v>
      </c>
      <c r="C37" s="43" t="s">
        <v>2</v>
      </c>
      <c r="D37" s="44" t="s">
        <v>9</v>
      </c>
      <c r="E37" s="87" t="s">
        <v>9</v>
      </c>
    </row>
    <row r="38" spans="1:8" ht="42.75" x14ac:dyDescent="0.2">
      <c r="A38" s="55" t="s">
        <v>138</v>
      </c>
      <c r="B38" s="11" t="s">
        <v>43</v>
      </c>
      <c r="C38" s="30" t="s">
        <v>136</v>
      </c>
      <c r="D38" s="5" t="s">
        <v>9</v>
      </c>
      <c r="E38" s="88" t="s">
        <v>9</v>
      </c>
      <c r="H38" t="s">
        <v>201</v>
      </c>
    </row>
    <row r="39" spans="1:8" ht="30" x14ac:dyDescent="0.25">
      <c r="A39" s="59" t="s">
        <v>139</v>
      </c>
      <c r="B39" s="2" t="s">
        <v>44</v>
      </c>
      <c r="C39" s="71" t="s">
        <v>45</v>
      </c>
      <c r="D39" s="12" t="s">
        <v>22</v>
      </c>
      <c r="E39" s="78">
        <f>26.82+19.82+10.45+28.77+21+21+24.5+26.15+20+22.81+29.75+23.85+45.29+8.56+17.39+5.7+9.41+13.7+19.81+21.35+210</f>
        <v>626.13000000000011</v>
      </c>
    </row>
    <row r="40" spans="1:8" ht="42.75" x14ac:dyDescent="0.2">
      <c r="A40" s="55" t="s">
        <v>140</v>
      </c>
      <c r="B40" s="11" t="s">
        <v>15</v>
      </c>
      <c r="C40" s="30" t="s">
        <v>141</v>
      </c>
      <c r="D40" s="5" t="s">
        <v>9</v>
      </c>
      <c r="E40" s="88" t="s">
        <v>9</v>
      </c>
    </row>
    <row r="41" spans="1:8" ht="33.75" customHeight="1" x14ac:dyDescent="0.25">
      <c r="A41" s="63" t="s">
        <v>142</v>
      </c>
      <c r="B41" s="2" t="s">
        <v>71</v>
      </c>
      <c r="C41" s="71" t="s">
        <v>72</v>
      </c>
      <c r="D41" s="12" t="s">
        <v>22</v>
      </c>
      <c r="E41" s="78">
        <f>12130.91+180.67</f>
        <v>12311.58</v>
      </c>
    </row>
    <row r="42" spans="1:8" ht="26.25" customHeight="1" x14ac:dyDescent="0.25">
      <c r="A42" s="59" t="s">
        <v>143</v>
      </c>
      <c r="B42" s="2" t="s">
        <v>26</v>
      </c>
      <c r="C42" s="71" t="s">
        <v>20</v>
      </c>
      <c r="D42" s="12" t="s">
        <v>22</v>
      </c>
      <c r="E42" s="78">
        <f>(6016.6+70+112+174)+(6016.6+112+64)+93+186</f>
        <v>12844.2</v>
      </c>
    </row>
    <row r="43" spans="1:8" ht="42.75" x14ac:dyDescent="0.2">
      <c r="A43" s="64" t="s">
        <v>144</v>
      </c>
      <c r="B43" s="1" t="s">
        <v>24</v>
      </c>
      <c r="C43" s="29" t="s">
        <v>145</v>
      </c>
      <c r="D43" s="2" t="s">
        <v>9</v>
      </c>
      <c r="E43" s="89" t="s">
        <v>9</v>
      </c>
    </row>
    <row r="44" spans="1:8" ht="75" x14ac:dyDescent="0.25">
      <c r="A44" s="59" t="s">
        <v>146</v>
      </c>
      <c r="B44" s="2" t="s">
        <v>28</v>
      </c>
      <c r="C44" s="71" t="s">
        <v>85</v>
      </c>
      <c r="D44" s="12" t="s">
        <v>22</v>
      </c>
      <c r="E44" s="78">
        <v>344</v>
      </c>
    </row>
    <row r="45" spans="1:8" ht="60" x14ac:dyDescent="0.25">
      <c r="A45" s="59" t="s">
        <v>147</v>
      </c>
      <c r="B45" s="2" t="s">
        <v>28</v>
      </c>
      <c r="C45" s="71" t="s">
        <v>69</v>
      </c>
      <c r="D45" s="12" t="s">
        <v>22</v>
      </c>
      <c r="E45" s="78">
        <f>26.82+19.82+10.45+28.77+21+21+24.5+26.15+20+22.81+29.75+23.85+45.29+8.56+17.39+5.7+9.41+13.7+19.81+21.35</f>
        <v>416.13000000000005</v>
      </c>
    </row>
    <row r="46" spans="1:8" ht="42.75" x14ac:dyDescent="0.2">
      <c r="A46" s="64" t="s">
        <v>149</v>
      </c>
      <c r="B46" s="1" t="s">
        <v>24</v>
      </c>
      <c r="C46" s="27" t="s">
        <v>148</v>
      </c>
      <c r="D46" s="2" t="s">
        <v>9</v>
      </c>
      <c r="E46" s="89" t="s">
        <v>9</v>
      </c>
    </row>
    <row r="47" spans="1:8" ht="60" x14ac:dyDescent="0.25">
      <c r="A47" s="59" t="s">
        <v>150</v>
      </c>
      <c r="B47" s="2" t="s">
        <v>27</v>
      </c>
      <c r="C47" s="16" t="s">
        <v>86</v>
      </c>
      <c r="D47" s="12" t="s">
        <v>22</v>
      </c>
      <c r="E47" s="78">
        <v>344</v>
      </c>
    </row>
    <row r="48" spans="1:8" ht="30" x14ac:dyDescent="0.25">
      <c r="A48" s="59" t="s">
        <v>151</v>
      </c>
      <c r="B48" s="2"/>
      <c r="C48" s="71" t="s">
        <v>87</v>
      </c>
      <c r="D48" s="12" t="s">
        <v>22</v>
      </c>
      <c r="E48" s="78">
        <v>344</v>
      </c>
    </row>
    <row r="49" spans="1:5" ht="45" x14ac:dyDescent="0.25">
      <c r="A49" s="59" t="s">
        <v>152</v>
      </c>
      <c r="B49" s="2" t="s">
        <v>27</v>
      </c>
      <c r="C49" s="16" t="s">
        <v>46</v>
      </c>
      <c r="D49" s="12" t="s">
        <v>22</v>
      </c>
      <c r="E49" s="78">
        <f>26.82+19.82+10.45+28.77+21+21+24.5+26.15+20+22.81+29.75+23.85+45.29+8.56+17.39+5.7+9.41+13.7+19.81+21.35</f>
        <v>416.13000000000005</v>
      </c>
    </row>
    <row r="50" spans="1:5" ht="15.75" thickBot="1" x14ac:dyDescent="0.3">
      <c r="A50" s="117" t="s">
        <v>193</v>
      </c>
      <c r="B50" s="118"/>
      <c r="C50" s="119"/>
      <c r="D50" s="69"/>
      <c r="E50" s="86"/>
    </row>
    <row r="51" spans="1:5" ht="16.5" thickTop="1" thickBot="1" x14ac:dyDescent="0.25">
      <c r="A51" s="65" t="s">
        <v>154</v>
      </c>
      <c r="B51" s="36" t="s">
        <v>0</v>
      </c>
      <c r="C51" s="37" t="s">
        <v>6</v>
      </c>
      <c r="D51" s="38" t="s">
        <v>9</v>
      </c>
      <c r="E51" s="90" t="s">
        <v>9</v>
      </c>
    </row>
    <row r="52" spans="1:5" ht="43.5" thickTop="1" x14ac:dyDescent="0.2">
      <c r="A52" s="55" t="s">
        <v>157</v>
      </c>
      <c r="B52" s="11" t="s">
        <v>5</v>
      </c>
      <c r="C52" s="30" t="s">
        <v>153</v>
      </c>
      <c r="D52" s="5" t="s">
        <v>9</v>
      </c>
      <c r="E52" s="88" t="s">
        <v>9</v>
      </c>
    </row>
    <row r="53" spans="1:5" ht="30" x14ac:dyDescent="0.2">
      <c r="A53" s="59" t="s">
        <v>159</v>
      </c>
      <c r="B53" s="4" t="s">
        <v>29</v>
      </c>
      <c r="C53" s="71" t="s">
        <v>84</v>
      </c>
      <c r="D53" s="4" t="s">
        <v>22</v>
      </c>
      <c r="E53" s="78">
        <f>48.67</f>
        <v>48.67</v>
      </c>
    </row>
    <row r="54" spans="1:5" ht="30" x14ac:dyDescent="0.2">
      <c r="A54" s="59" t="s">
        <v>160</v>
      </c>
      <c r="B54" s="4" t="s">
        <v>29</v>
      </c>
      <c r="C54" s="71" t="s">
        <v>83</v>
      </c>
      <c r="D54" s="4" t="s">
        <v>22</v>
      </c>
      <c r="E54" s="78">
        <v>172</v>
      </c>
    </row>
    <row r="55" spans="1:5" ht="30" x14ac:dyDescent="0.2">
      <c r="A55" s="59" t="s">
        <v>161</v>
      </c>
      <c r="B55" s="4" t="s">
        <v>29</v>
      </c>
      <c r="C55" s="71" t="s">
        <v>39</v>
      </c>
      <c r="D55" s="4" t="s">
        <v>22</v>
      </c>
      <c r="E55" s="78">
        <v>2236.1</v>
      </c>
    </row>
    <row r="56" spans="1:5" ht="57" x14ac:dyDescent="0.2">
      <c r="A56" s="64" t="s">
        <v>162</v>
      </c>
      <c r="B56" s="1" t="s">
        <v>41</v>
      </c>
      <c r="C56" s="31" t="s">
        <v>156</v>
      </c>
      <c r="D56" s="2" t="s">
        <v>9</v>
      </c>
      <c r="E56" s="89" t="s">
        <v>9</v>
      </c>
    </row>
    <row r="57" spans="1:5" ht="45" x14ac:dyDescent="0.25">
      <c r="A57" s="59" t="s">
        <v>163</v>
      </c>
      <c r="B57" s="2" t="s">
        <v>42</v>
      </c>
      <c r="C57" s="71" t="s">
        <v>155</v>
      </c>
      <c r="D57" s="12" t="s">
        <v>22</v>
      </c>
      <c r="E57" s="78">
        <v>6123.6</v>
      </c>
    </row>
    <row r="58" spans="1:5" ht="45" x14ac:dyDescent="0.25">
      <c r="A58" s="59" t="s">
        <v>164</v>
      </c>
      <c r="B58" s="2" t="s">
        <v>42</v>
      </c>
      <c r="C58" s="71" t="s">
        <v>189</v>
      </c>
      <c r="D58" s="12" t="s">
        <v>22</v>
      </c>
      <c r="E58" s="78">
        <v>6467.6</v>
      </c>
    </row>
    <row r="59" spans="1:5" ht="57" x14ac:dyDescent="0.2">
      <c r="A59" s="66" t="s">
        <v>158</v>
      </c>
      <c r="B59" s="1" t="s">
        <v>41</v>
      </c>
      <c r="C59" s="29" t="s">
        <v>165</v>
      </c>
      <c r="D59" s="2" t="s">
        <v>9</v>
      </c>
      <c r="E59" s="89" t="s">
        <v>9</v>
      </c>
    </row>
    <row r="60" spans="1:5" ht="60" x14ac:dyDescent="0.25">
      <c r="A60" s="59" t="s">
        <v>166</v>
      </c>
      <c r="B60" s="2" t="s">
        <v>42</v>
      </c>
      <c r="C60" s="71" t="s">
        <v>76</v>
      </c>
      <c r="D60" s="12" t="s">
        <v>22</v>
      </c>
      <c r="E60" s="78">
        <v>6362</v>
      </c>
    </row>
    <row r="61" spans="1:5" ht="39" customHeight="1" x14ac:dyDescent="0.2">
      <c r="A61" s="67" t="s">
        <v>168</v>
      </c>
      <c r="B61" s="19" t="s">
        <v>77</v>
      </c>
      <c r="C61" s="32" t="s">
        <v>167</v>
      </c>
      <c r="D61" s="8" t="s">
        <v>9</v>
      </c>
      <c r="E61" s="91" t="s">
        <v>9</v>
      </c>
    </row>
    <row r="62" spans="1:5" ht="30" x14ac:dyDescent="0.25">
      <c r="A62" s="59" t="s">
        <v>169</v>
      </c>
      <c r="B62" s="2" t="s">
        <v>78</v>
      </c>
      <c r="C62" s="71" t="s">
        <v>79</v>
      </c>
      <c r="D62" s="12" t="s">
        <v>128</v>
      </c>
      <c r="E62" s="78">
        <v>6202</v>
      </c>
    </row>
    <row r="63" spans="1:5" ht="42.75" x14ac:dyDescent="0.2">
      <c r="A63" s="63" t="s">
        <v>170</v>
      </c>
      <c r="B63" s="1" t="s">
        <v>67</v>
      </c>
      <c r="C63" s="29" t="s">
        <v>171</v>
      </c>
      <c r="D63" s="2" t="s">
        <v>9</v>
      </c>
      <c r="E63" s="89" t="s">
        <v>9</v>
      </c>
    </row>
    <row r="64" spans="1:5" ht="60" x14ac:dyDescent="0.25">
      <c r="A64" s="59" t="s">
        <v>172</v>
      </c>
      <c r="B64" s="2" t="s">
        <v>68</v>
      </c>
      <c r="C64" s="33" t="s">
        <v>81</v>
      </c>
      <c r="D64" s="12" t="s">
        <v>22</v>
      </c>
      <c r="E64" s="78">
        <f>9.8+13.2</f>
        <v>23</v>
      </c>
    </row>
    <row r="65" spans="1:5" ht="60" x14ac:dyDescent="0.25">
      <c r="A65" s="59" t="s">
        <v>173</v>
      </c>
      <c r="B65" s="2" t="s">
        <v>68</v>
      </c>
      <c r="C65" s="33" t="s">
        <v>82</v>
      </c>
      <c r="D65" s="12" t="s">
        <v>22</v>
      </c>
      <c r="E65" s="78">
        <v>48.67</v>
      </c>
    </row>
    <row r="66" spans="1:5" ht="15.75" thickBot="1" x14ac:dyDescent="0.3">
      <c r="A66" s="120" t="s">
        <v>194</v>
      </c>
      <c r="B66" s="121"/>
      <c r="C66" s="122"/>
      <c r="D66" s="51"/>
      <c r="E66" s="92"/>
    </row>
    <row r="67" spans="1:5" ht="15.75" thickBot="1" x14ac:dyDescent="0.25">
      <c r="A67" s="47" t="s">
        <v>174</v>
      </c>
      <c r="B67" s="42" t="s">
        <v>55</v>
      </c>
      <c r="C67" s="43" t="s">
        <v>56</v>
      </c>
      <c r="D67" s="44" t="s">
        <v>9</v>
      </c>
      <c r="E67" s="87" t="s">
        <v>9</v>
      </c>
    </row>
    <row r="68" spans="1:5" ht="42.75" x14ac:dyDescent="0.2">
      <c r="A68" s="63" t="s">
        <v>176</v>
      </c>
      <c r="B68" s="11" t="s">
        <v>57</v>
      </c>
      <c r="C68" s="30" t="s">
        <v>175</v>
      </c>
      <c r="D68" s="5" t="s">
        <v>9</v>
      </c>
      <c r="E68" s="88" t="s">
        <v>9</v>
      </c>
    </row>
    <row r="69" spans="1:5" ht="30" x14ac:dyDescent="0.25">
      <c r="A69" s="59" t="s">
        <v>177</v>
      </c>
      <c r="B69" s="17" t="s">
        <v>58</v>
      </c>
      <c r="C69" s="18" t="s">
        <v>66</v>
      </c>
      <c r="D69" s="12" t="s">
        <v>22</v>
      </c>
      <c r="E69" s="78">
        <f>6.5+6+2.7+3.3+2.7+2.7</f>
        <v>23.9</v>
      </c>
    </row>
    <row r="70" spans="1:5" ht="30" x14ac:dyDescent="0.25">
      <c r="A70" s="59" t="s">
        <v>178</v>
      </c>
      <c r="B70" s="17" t="s">
        <v>58</v>
      </c>
      <c r="C70" s="18" t="s">
        <v>75</v>
      </c>
      <c r="D70" s="12" t="s">
        <v>22</v>
      </c>
      <c r="E70" s="78">
        <v>25</v>
      </c>
    </row>
    <row r="71" spans="1:5" ht="30" x14ac:dyDescent="0.25">
      <c r="A71" s="59" t="s">
        <v>179</v>
      </c>
      <c r="B71" s="17" t="s">
        <v>58</v>
      </c>
      <c r="C71" s="18" t="s">
        <v>70</v>
      </c>
      <c r="D71" s="12" t="s">
        <v>22</v>
      </c>
      <c r="E71" s="78">
        <v>2</v>
      </c>
    </row>
    <row r="72" spans="1:5" ht="30" x14ac:dyDescent="0.25">
      <c r="A72" s="59" t="s">
        <v>180</v>
      </c>
      <c r="B72" s="20"/>
      <c r="C72" s="72" t="s">
        <v>88</v>
      </c>
      <c r="D72" s="73" t="s">
        <v>22</v>
      </c>
      <c r="E72" s="93">
        <v>1372</v>
      </c>
    </row>
    <row r="73" spans="1:5" ht="15.75" thickBot="1" x14ac:dyDescent="0.3">
      <c r="A73" s="108" t="s">
        <v>195</v>
      </c>
      <c r="B73" s="109"/>
      <c r="C73" s="110"/>
      <c r="D73" s="70"/>
      <c r="E73" s="94"/>
    </row>
    <row r="74" spans="1:5" ht="15.75" thickBot="1" x14ac:dyDescent="0.3">
      <c r="A74" s="45" t="s">
        <v>182</v>
      </c>
      <c r="B74" s="42" t="s">
        <v>59</v>
      </c>
      <c r="C74" s="43" t="s">
        <v>60</v>
      </c>
      <c r="D74" s="48" t="s">
        <v>9</v>
      </c>
      <c r="E74" s="54" t="s">
        <v>9</v>
      </c>
    </row>
    <row r="75" spans="1:5" ht="42.75" x14ac:dyDescent="0.2">
      <c r="A75" s="55" t="s">
        <v>183</v>
      </c>
      <c r="B75" s="11" t="s">
        <v>61</v>
      </c>
      <c r="C75" s="30" t="s">
        <v>181</v>
      </c>
      <c r="D75" s="5" t="s">
        <v>9</v>
      </c>
      <c r="E75" s="56" t="s">
        <v>9</v>
      </c>
    </row>
    <row r="76" spans="1:5" ht="60" x14ac:dyDescent="0.25">
      <c r="A76" s="59" t="s">
        <v>184</v>
      </c>
      <c r="B76" s="2" t="s">
        <v>62</v>
      </c>
      <c r="C76" s="34" t="s">
        <v>185</v>
      </c>
      <c r="D76" s="12" t="s">
        <v>13</v>
      </c>
      <c r="E76" s="78">
        <f>118+2+26+3+5.5+25+3+5.5+3+4+8.5+63+8+3+57+3+68</f>
        <v>405.5</v>
      </c>
    </row>
    <row r="77" spans="1:5" ht="45" x14ac:dyDescent="0.25">
      <c r="A77" s="59" t="s">
        <v>186</v>
      </c>
      <c r="B77" s="2" t="s">
        <v>62</v>
      </c>
      <c r="C77" s="34" t="s">
        <v>80</v>
      </c>
      <c r="D77" s="12" t="s">
        <v>13</v>
      </c>
      <c r="E77" s="78">
        <f>11.5+10</f>
        <v>21.5</v>
      </c>
    </row>
    <row r="78" spans="1:5" ht="42.75" x14ac:dyDescent="0.2">
      <c r="A78" s="58" t="s">
        <v>187</v>
      </c>
      <c r="B78" s="1" t="s">
        <v>63</v>
      </c>
      <c r="C78" s="35" t="s">
        <v>188</v>
      </c>
      <c r="D78" s="2" t="s">
        <v>9</v>
      </c>
      <c r="E78" s="89" t="s">
        <v>9</v>
      </c>
    </row>
    <row r="79" spans="1:5" ht="30" x14ac:dyDescent="0.25">
      <c r="A79" s="59" t="s">
        <v>199</v>
      </c>
      <c r="B79" s="2" t="s">
        <v>64</v>
      </c>
      <c r="C79" s="71" t="s">
        <v>65</v>
      </c>
      <c r="D79" s="12" t="s">
        <v>13</v>
      </c>
      <c r="E79" s="78">
        <v>2</v>
      </c>
    </row>
    <row r="80" spans="1:5" ht="15.75" thickBot="1" x14ac:dyDescent="0.3">
      <c r="A80" s="126" t="s">
        <v>196</v>
      </c>
      <c r="B80" s="127"/>
      <c r="C80" s="128"/>
      <c r="D80" s="95"/>
      <c r="E80" s="96"/>
    </row>
  </sheetData>
  <mergeCells count="13">
    <mergeCell ref="A80:C80"/>
    <mergeCell ref="A19:C19"/>
    <mergeCell ref="A28:C28"/>
    <mergeCell ref="A36:C36"/>
    <mergeCell ref="A50:C50"/>
    <mergeCell ref="A66:C66"/>
    <mergeCell ref="A73:C73"/>
    <mergeCell ref="A1:E1"/>
    <mergeCell ref="A2:E2"/>
    <mergeCell ref="A3:B3"/>
    <mergeCell ref="C3:E3"/>
    <mergeCell ref="A4:B4"/>
    <mergeCell ref="C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</vt:lpstr>
    </vt:vector>
  </TitlesOfParts>
  <Company>Lafrentz Polska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filip.walczak</dc:creator>
  <cp:lastModifiedBy>Marta Wawrzyniak</cp:lastModifiedBy>
  <cp:lastPrinted>2019-09-16T11:51:46Z</cp:lastPrinted>
  <dcterms:created xsi:type="dcterms:W3CDTF">2004-04-09T10:36:01Z</dcterms:created>
  <dcterms:modified xsi:type="dcterms:W3CDTF">2019-09-27T08:22:03Z</dcterms:modified>
</cp:coreProperties>
</file>